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han\source\repos\middleraster.github.io\"/>
    </mc:Choice>
  </mc:AlternateContent>
  <xr:revisionPtr revIDLastSave="0" documentId="13_ncr:1_{E909C62D-BA49-4899-A0C2-1C7DF8C1898D}" xr6:coauthVersionLast="47" xr6:coauthVersionMax="47" xr10:uidLastSave="{00000000-0000-0000-0000-000000000000}"/>
  <bookViews>
    <workbookView xWindow="-120" yWindow="-120" windowWidth="29040" windowHeight="15720" tabRatio="331" xr2:uid="{00000000-000D-0000-FFFF-FFFF00000000}"/>
  </bookViews>
  <sheets>
    <sheet name="Product Backlog" sheetId="4" r:id="rId1"/>
    <sheet name="Cumulative Flow Diagram" sheetId="6" r:id="rId2"/>
  </sheets>
  <definedNames>
    <definedName name="_xlnm._FilterDatabase" localSheetId="0" hidden="1">'Product Backlog'!#REF!</definedName>
  </definedNames>
  <calcPr calcId="181029"/>
</workbook>
</file>

<file path=xl/calcChain.xml><?xml version="1.0" encoding="utf-8"?>
<calcChain xmlns="http://schemas.openxmlformats.org/spreadsheetml/2006/main">
  <c r="P5" i="4" l="1"/>
  <c r="P3" i="4"/>
  <c r="O5" i="4" l="1"/>
  <c r="O3" i="4"/>
  <c r="P4" i="4" s="1"/>
  <c r="N5" i="4" l="1"/>
  <c r="M5" i="4"/>
  <c r="L5" i="4"/>
  <c r="K5" i="4"/>
  <c r="J5" i="4"/>
  <c r="I5" i="4"/>
  <c r="H5" i="4"/>
  <c r="G5" i="4"/>
  <c r="F5" i="4"/>
  <c r="E5" i="4"/>
  <c r="E3" i="4" l="1"/>
  <c r="D3" i="4"/>
  <c r="N3" i="4"/>
  <c r="O4" i="4" s="1"/>
  <c r="O7" i="4" l="1"/>
  <c r="P7" i="4"/>
  <c r="D6" i="4"/>
  <c r="M3" i="4"/>
  <c r="N4" i="4" s="1"/>
  <c r="L3" i="4" l="1"/>
  <c r="M4" i="4" s="1"/>
  <c r="M7" i="4" l="1"/>
  <c r="N7" i="4"/>
  <c r="K3" i="4"/>
  <c r="L4" i="4" s="1"/>
  <c r="J3" i="4" l="1"/>
  <c r="K4" i="4" s="1"/>
  <c r="I3" i="4" l="1"/>
  <c r="J4" i="4" s="1"/>
  <c r="H3" i="4" l="1"/>
  <c r="I4" i="4" s="1"/>
  <c r="G3" i="4" l="1"/>
  <c r="H4" i="4" s="1"/>
  <c r="F3" i="4" l="1"/>
  <c r="G4" i="4" s="1"/>
  <c r="F4" i="4" l="1"/>
  <c r="K7" i="4" l="1"/>
  <c r="L7" i="4"/>
  <c r="I7" i="4"/>
  <c r="J7" i="4"/>
  <c r="G7" i="4"/>
  <c r="H7" i="4"/>
  <c r="E7" i="4"/>
  <c r="F7" i="4"/>
  <c r="E1" i="4"/>
  <c r="F1" i="4" l="1"/>
  <c r="G1" i="4" s="1"/>
  <c r="H1" i="4" s="1"/>
  <c r="I1" i="4" s="1"/>
  <c r="E4" i="4"/>
  <c r="E2" i="4" s="1"/>
  <c r="F2" i="4" s="1"/>
  <c r="F6" i="4" l="1"/>
  <c r="G2" i="4"/>
  <c r="E6" i="4"/>
  <c r="J1" i="4"/>
  <c r="K1" i="4" s="1"/>
  <c r="L1" i="4" s="1"/>
  <c r="M1" i="4" s="1"/>
  <c r="N1" i="4" s="1"/>
  <c r="O1" i="4" s="1"/>
  <c r="P1" i="4" s="1"/>
  <c r="Q1" i="4" s="1"/>
  <c r="R1" i="4" s="1"/>
  <c r="S1" i="4" s="1"/>
  <c r="T1" i="4" s="1"/>
  <c r="U1" i="4" s="1"/>
  <c r="V1" i="4" s="1"/>
  <c r="W1" i="4" s="1"/>
  <c r="X1" i="4" s="1"/>
  <c r="Y1" i="4" s="1"/>
  <c r="Z1" i="4" s="1"/>
  <c r="G6" i="4" l="1"/>
  <c r="H2" i="4"/>
  <c r="H6" i="4" l="1"/>
  <c r="I2" i="4"/>
  <c r="I6" i="4" l="1"/>
  <c r="J2" i="4"/>
  <c r="J6" i="4" l="1"/>
  <c r="K2" i="4"/>
  <c r="K6" i="4" l="1"/>
  <c r="L2" i="4"/>
  <c r="L6" i="4" l="1"/>
  <c r="M2" i="4"/>
  <c r="M6" i="4" l="1"/>
  <c r="N2" i="4"/>
  <c r="N6" i="4" l="1"/>
  <c r="O2" i="4"/>
  <c r="O6" i="4" l="1"/>
  <c r="P2" i="4"/>
  <c r="P6" i="4" s="1"/>
</calcChain>
</file>

<file path=xl/sharedStrings.xml><?xml version="1.0" encoding="utf-8"?>
<sst xmlns="http://schemas.openxmlformats.org/spreadsheetml/2006/main" count="44" uniqueCount="43">
  <si>
    <t>done (cumulative)</t>
  </si>
  <si>
    <t>work remaining</t>
  </si>
  <si>
    <t>done this Sprint</t>
  </si>
  <si>
    <t>new requirements</t>
  </si>
  <si>
    <t>Total product size</t>
  </si>
  <si>
    <t>extrapolated ship date</t>
  </si>
  <si>
    <t>User must be able to add a channel</t>
  </si>
  <si>
    <t>Hang up the call</t>
  </si>
  <si>
    <t>Missing units should not block execution</t>
  </si>
  <si>
    <t>Audio In    Level indicator (db sampled n times per second, where n = small, like 1)</t>
  </si>
  <si>
    <t>Edit metadata (single free-form text element only)</t>
  </si>
  <si>
    <t>Preview outgoing video on Control</t>
  </si>
  <si>
    <t>Provide ability to export and import local contact metadata</t>
  </si>
  <si>
    <t>Display list of Contacts</t>
  </si>
  <si>
    <t>Persist Channels (Persist channel unit mappings to disk)</t>
  </si>
  <si>
    <t>Technical Call Info (minimal info useful for operators to be assured that the STU is working properly:  talk to Carl, Jamie, Chris and Marc to see what these are)</t>
  </si>
  <si>
    <t>Reflect when call status flags change</t>
  </si>
  <si>
    <t>Audio In and Out Level indicators</t>
  </si>
  <si>
    <t>Take snapshot and video fallback options</t>
  </si>
  <si>
    <t>Live status of unit connections</t>
  </si>
  <si>
    <t>Add index number for each channel</t>
  </si>
  <si>
    <t xml:space="preserve"> </t>
  </si>
  <si>
    <t>Trace ability in Control</t>
  </si>
  <si>
    <t>Enumeration for operator display mode</t>
  </si>
  <si>
    <t>Configure some Client settings from Controller</t>
  </si>
  <si>
    <t>Show hangup button on Contacts who are on a call</t>
  </si>
  <si>
    <t>Set/unset contact as Favourite</t>
  </si>
  <si>
    <t>List favourite contacts at the top of the displayed contacts</t>
  </si>
  <si>
    <t>Controller : Redial last caller on each channel</t>
  </si>
  <si>
    <t>Demo Essentials for NAB: Channel Refresh and Remove</t>
  </si>
  <si>
    <t>Rank</t>
  </si>
  <si>
    <t>ID</t>
  </si>
  <si>
    <t>date</t>
  </si>
  <si>
    <t>Title</t>
  </si>
  <si>
    <t>Place a call by typing in a user name</t>
  </si>
  <si>
    <t>Sign-in and -out with a name</t>
  </si>
  <si>
    <t>Single Sign On:  signing into Controller with Id signs in to each persisted channel</t>
  </si>
  <si>
    <t>Filter contacts - No Facebook contacts, blocked contacts or contacts with no Names in the retrieved Contacts list in Controller</t>
  </si>
  <si>
    <t>Add a combo box to call a Contact on any channel</t>
  </si>
  <si>
    <t>Search and add a new contact to contact list</t>
  </si>
  <si>
    <t>Search local cached contacts, display Display Name and ID</t>
  </si>
  <si>
    <t>Show status for contacts dynamically</t>
  </si>
  <si>
    <t>CUT LINE (will not be done by show:  Apr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</si>
</sst>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m/d/yy;@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7F7F"/>
        <bgColor indexed="64"/>
      </patternFill>
    </fill>
  </fills>
  <borders count="1">
    <border>
      <left/>
      <right/>
      <top/>
      <bottom/>
      <diagonal/>
    </border>
  </borders>
  <cellStyleXfs count="16">
    <xf numFmtId="0" fontId="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0" fontId="18" fillId="0" borderId="0" xfId="0" applyFont="1" applyAlignment="1">
      <alignment horizontal="right"/>
    </xf>
    <xf numFmtId="165" fontId="17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0" fillId="2" borderId="0" xfId="0" applyFill="1"/>
    <xf numFmtId="0" fontId="2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0" fillId="0" borderId="0" xfId="0" applyFont="1" applyAlignment="1">
      <alignment horizontal="center"/>
    </xf>
    <xf numFmtId="49" fontId="7" fillId="0" borderId="0" xfId="10" applyNumberFormat="1"/>
    <xf numFmtId="1" fontId="7" fillId="0" borderId="0" xfId="10" applyNumberFormat="1"/>
    <xf numFmtId="0" fontId="7" fillId="0" borderId="0" xfId="10"/>
    <xf numFmtId="1" fontId="6" fillId="0" borderId="0" xfId="11" applyNumberFormat="1"/>
    <xf numFmtId="0" fontId="6" fillId="0" borderId="0" xfId="11"/>
    <xf numFmtId="49" fontId="6" fillId="0" borderId="0" xfId="10" applyNumberFormat="1" applyFont="1" applyAlignment="1">
      <alignment wrapText="1"/>
    </xf>
    <xf numFmtId="49" fontId="5" fillId="0" borderId="0" xfId="12" applyNumberFormat="1"/>
    <xf numFmtId="1" fontId="5" fillId="0" borderId="0" xfId="12" applyNumberFormat="1"/>
    <xf numFmtId="0" fontId="5" fillId="0" borderId="0" xfId="12"/>
    <xf numFmtId="49" fontId="4" fillId="0" borderId="0" xfId="13" applyNumberFormat="1"/>
    <xf numFmtId="1" fontId="4" fillId="0" borderId="0" xfId="13" applyNumberFormat="1"/>
    <xf numFmtId="0" fontId="4" fillId="0" borderId="0" xfId="13"/>
    <xf numFmtId="49" fontId="2" fillId="0" borderId="0" xfId="15" applyNumberFormat="1"/>
    <xf numFmtId="1" fontId="2" fillId="0" borderId="0" xfId="15" applyNumberFormat="1"/>
    <xf numFmtId="0" fontId="2" fillId="0" borderId="0" xfId="15"/>
    <xf numFmtId="0" fontId="19" fillId="0" borderId="0" xfId="0" applyFont="1" applyAlignment="1">
      <alignment horizontal="center"/>
    </xf>
    <xf numFmtId="49" fontId="1" fillId="0" borderId="0" xfId="10" applyNumberFormat="1" applyFont="1"/>
    <xf numFmtId="49" fontId="1" fillId="0" borderId="0" xfId="11" applyNumberFormat="1" applyFont="1"/>
    <xf numFmtId="49" fontId="1" fillId="0" borderId="0" xfId="13" applyNumberFormat="1" applyFont="1"/>
  </cellXfs>
  <cellStyles count="16">
    <cellStyle name="Normal" xfId="0" builtinId="0"/>
    <cellStyle name="Normal 10" xfId="9" xr:uid="{00000000-0005-0000-0000-000001000000}"/>
    <cellStyle name="Normal 11" xfId="10" xr:uid="{00000000-0005-0000-0000-000002000000}"/>
    <cellStyle name="Normal 12" xfId="11" xr:uid="{00000000-0005-0000-0000-000003000000}"/>
    <cellStyle name="Normal 13" xfId="12" xr:uid="{00000000-0005-0000-0000-000004000000}"/>
    <cellStyle name="Normal 14" xfId="13" xr:uid="{00000000-0005-0000-0000-000005000000}"/>
    <cellStyle name="Normal 15" xfId="14" xr:uid="{00000000-0005-0000-0000-000006000000}"/>
    <cellStyle name="Normal 16" xfId="15" xr:uid="{00000000-0005-0000-0000-000007000000}"/>
    <cellStyle name="Normal 2" xfId="1" xr:uid="{00000000-0005-0000-0000-000008000000}"/>
    <cellStyle name="Normal 3" xfId="2" xr:uid="{00000000-0005-0000-0000-000009000000}"/>
    <cellStyle name="Normal 4" xfId="3" xr:uid="{00000000-0005-0000-0000-00000A000000}"/>
    <cellStyle name="Normal 5" xfId="4" xr:uid="{00000000-0005-0000-0000-00000B000000}"/>
    <cellStyle name="Normal 6" xfId="5" xr:uid="{00000000-0005-0000-0000-00000C000000}"/>
    <cellStyle name="Normal 7" xfId="6" xr:uid="{00000000-0005-0000-0000-00000D000000}"/>
    <cellStyle name="Normal 8" xfId="7" xr:uid="{00000000-0005-0000-0000-00000E000000}"/>
    <cellStyle name="Normal 9" xfId="8" xr:uid="{00000000-0005-0000-0000-00000F000000}"/>
  </cellStyles>
  <dxfs count="1">
    <dxf>
      <fill>
        <patternFill>
          <bgColor rgb="FFFF3F3F"/>
        </patternFill>
      </fill>
    </dxf>
  </dxfs>
  <tableStyles count="0" defaultTableStyle="TableStyleMedium9" defaultPivotStyle="PivotStyleLight16"/>
  <colors>
    <mruColors>
      <color rgb="FFFF7F7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Product Backlog Cumulative Flow Diagram</a:t>
            </a:r>
            <a:endParaRPr lang="en-US"/>
          </a:p>
        </c:rich>
      </c:tx>
      <c:layout>
        <c:manualLayout>
          <c:xMode val="edge"/>
          <c:yMode val="edge"/>
          <c:x val="0.28663292931080248"/>
          <c:y val="3.05197901764425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802698418367523E-2"/>
          <c:y val="0.16055889463521203"/>
          <c:w val="0.89678296598384877"/>
          <c:h val="0.74613179269751595"/>
        </c:manualLayout>
      </c:layout>
      <c:barChart>
        <c:barDir val="col"/>
        <c:grouping val="clustered"/>
        <c:varyColors val="0"/>
        <c:ser>
          <c:idx val="1"/>
          <c:order val="0"/>
          <c:tx>
            <c:v>Remaining</c:v>
          </c:tx>
          <c:spPr>
            <a:pattFill prst="dashHorz">
              <a:fgClr>
                <a:srgbClr val="FF0000"/>
              </a:fgClr>
              <a:bgClr>
                <a:schemeClr val="bg1"/>
              </a:bgClr>
            </a:pattFill>
            <a:ln w="0" cmpd="sng">
              <a:solidFill>
                <a:schemeClr val="tx1"/>
              </a:solidFill>
            </a:ln>
            <a:effectLst>
              <a:softEdge rad="0"/>
            </a:effectLst>
          </c:spPr>
          <c:invertIfNegative val="0"/>
          <c:dPt>
            <c:idx val="0"/>
            <c:invertIfNegative val="0"/>
            <c:bubble3D val="0"/>
            <c:spPr>
              <a:pattFill prst="dashHorz">
                <a:fgClr>
                  <a:srgbClr val="FF0000"/>
                </a:fgClr>
                <a:bgClr>
                  <a:schemeClr val="bg1"/>
                </a:bgClr>
              </a:pattFill>
              <a:ln w="0">
                <a:solidFill>
                  <a:schemeClr val="tx1"/>
                </a:solidFill>
              </a:ln>
              <a:effectLst>
                <a:softEdge rad="0"/>
              </a:effectLst>
            </c:spPr>
            <c:extLst>
              <c:ext xmlns:c16="http://schemas.microsoft.com/office/drawing/2014/chart" uri="{C3380CC4-5D6E-409C-BE32-E72D297353CC}">
                <c16:uniqueId val="{00000001-2D19-4C0E-BA16-63450EFFA0A8}"/>
              </c:ext>
            </c:extLst>
          </c:dPt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numRef>
              <c:f>'Product Backlog'!$D$1:$Z$1</c:f>
              <c:numCache>
                <c:formatCode>m/d;@</c:formatCode>
                <c:ptCount val="23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</c:numCache>
            </c:numRef>
          </c:cat>
          <c:val>
            <c:numRef>
              <c:f>'Product Backlog'!$D$6:$Z$6</c:f>
              <c:numCache>
                <c:formatCode>General</c:formatCode>
                <c:ptCount val="23"/>
                <c:pt idx="0">
                  <c:v>24.999999999999996</c:v>
                </c:pt>
                <c:pt idx="1">
                  <c:v>24.999999999999996</c:v>
                </c:pt>
                <c:pt idx="2">
                  <c:v>24.999999999999996</c:v>
                </c:pt>
                <c:pt idx="3">
                  <c:v>25.999999999999996</c:v>
                </c:pt>
                <c:pt idx="4">
                  <c:v>25.999999999999996</c:v>
                </c:pt>
                <c:pt idx="5">
                  <c:v>26.999999999999996</c:v>
                </c:pt>
                <c:pt idx="6">
                  <c:v>28.999999999999996</c:v>
                </c:pt>
                <c:pt idx="7">
                  <c:v>29.999999999999996</c:v>
                </c:pt>
                <c:pt idx="8">
                  <c:v>29.999999999999996</c:v>
                </c:pt>
                <c:pt idx="9">
                  <c:v>29.999999999999996</c:v>
                </c:pt>
                <c:pt idx="10">
                  <c:v>29.999999999999996</c:v>
                </c:pt>
                <c:pt idx="11">
                  <c:v>30.999999999999996</c:v>
                </c:pt>
                <c:pt idx="12">
                  <c:v>30.999999999999996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1-4D07-8F66-81C80EF14859}"/>
            </c:ext>
          </c:extLst>
        </c:ser>
        <c:ser>
          <c:idx val="0"/>
          <c:order val="1"/>
          <c:tx>
            <c:v>Done</c:v>
          </c:tx>
          <c:spPr>
            <a:solidFill>
              <a:srgbClr val="00B050"/>
            </a:solidFill>
            <a:ln w="12700">
              <a:solidFill>
                <a:schemeClr val="tx1"/>
              </a:solidFill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cat>
            <c:numRef>
              <c:f>'Product Backlog'!$D$1:$Z$1</c:f>
              <c:numCache>
                <c:formatCode>m/d;@</c:formatCode>
                <c:ptCount val="23"/>
                <c:pt idx="0">
                  <c:v>46029</c:v>
                </c:pt>
                <c:pt idx="1">
                  <c:v>46036</c:v>
                </c:pt>
                <c:pt idx="2">
                  <c:v>46043</c:v>
                </c:pt>
                <c:pt idx="3">
                  <c:v>46050</c:v>
                </c:pt>
                <c:pt idx="4">
                  <c:v>46057</c:v>
                </c:pt>
                <c:pt idx="5">
                  <c:v>46064</c:v>
                </c:pt>
                <c:pt idx="6">
                  <c:v>46071</c:v>
                </c:pt>
                <c:pt idx="7">
                  <c:v>46078</c:v>
                </c:pt>
                <c:pt idx="8">
                  <c:v>46085</c:v>
                </c:pt>
                <c:pt idx="9">
                  <c:v>46092</c:v>
                </c:pt>
                <c:pt idx="10">
                  <c:v>46099</c:v>
                </c:pt>
                <c:pt idx="11">
                  <c:v>46106</c:v>
                </c:pt>
                <c:pt idx="12">
                  <c:v>46113</c:v>
                </c:pt>
                <c:pt idx="13">
                  <c:v>46120</c:v>
                </c:pt>
                <c:pt idx="14">
                  <c:v>46127</c:v>
                </c:pt>
                <c:pt idx="15">
                  <c:v>46134</c:v>
                </c:pt>
                <c:pt idx="16">
                  <c:v>46141</c:v>
                </c:pt>
                <c:pt idx="17">
                  <c:v>46148</c:v>
                </c:pt>
                <c:pt idx="18">
                  <c:v>46155</c:v>
                </c:pt>
                <c:pt idx="19">
                  <c:v>46162</c:v>
                </c:pt>
                <c:pt idx="20">
                  <c:v>46169</c:v>
                </c:pt>
                <c:pt idx="21">
                  <c:v>46176</c:v>
                </c:pt>
                <c:pt idx="22">
                  <c:v>46183</c:v>
                </c:pt>
              </c:numCache>
            </c:numRef>
          </c:cat>
          <c:val>
            <c:numRef>
              <c:f>'Product Backlog'!$D$2:$Z$2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4.9999999999999964</c:v>
                </c:pt>
                <c:pt idx="5">
                  <c:v>6.9999999999999964</c:v>
                </c:pt>
                <c:pt idx="6">
                  <c:v>11.999999999999996</c:v>
                </c:pt>
                <c:pt idx="7">
                  <c:v>17.999999999999996</c:v>
                </c:pt>
                <c:pt idx="8">
                  <c:v>19.999999999999996</c:v>
                </c:pt>
                <c:pt idx="9">
                  <c:v>23.999999999999996</c:v>
                </c:pt>
                <c:pt idx="10">
                  <c:v>24.999999999999996</c:v>
                </c:pt>
                <c:pt idx="11">
                  <c:v>25.999999999999996</c:v>
                </c:pt>
                <c:pt idx="12">
                  <c:v>29.999999999999996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71-4D07-8F66-81C80EF1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1658792"/>
        <c:axId val="171659184"/>
      </c:barChart>
      <c:catAx>
        <c:axId val="171658792"/>
        <c:scaling>
          <c:orientation val="minMax"/>
        </c:scaling>
        <c:delete val="0"/>
        <c:axPos val="b"/>
        <c:numFmt formatCode="m/d;@" sourceLinked="0"/>
        <c:majorTickMark val="out"/>
        <c:minorTickMark val="none"/>
        <c:tickLblPos val="nextTo"/>
        <c:txPr>
          <a:bodyPr rot="0" vert="horz" anchor="ctr" anchorCtr="1"/>
          <a:lstStyle/>
          <a:p>
            <a:pPr>
              <a:defRPr/>
            </a:pPr>
            <a:endParaRPr lang="en-US"/>
          </a:p>
        </c:txPr>
        <c:crossAx val="171659184"/>
        <c:crosses val="autoZero"/>
        <c:auto val="0"/>
        <c:lblAlgn val="ctr"/>
        <c:lblOffset val="100"/>
        <c:noMultiLvlLbl val="0"/>
      </c:catAx>
      <c:valAx>
        <c:axId val="1716591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/>
          <a:lstStyle/>
          <a:p>
            <a:pPr>
              <a:defRPr/>
            </a:pPr>
            <a:endParaRPr lang="en-US"/>
          </a:p>
        </c:txPr>
        <c:crossAx val="171658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rgbClr val="FFFFFF"/>
    </a:solidFill>
  </c:spPr>
  <c:printSettings>
    <c:headerFooter/>
    <c:pageMargins b="0.75000000000000422" l="0.70000000000000095" r="0.70000000000000095" t="0.75000000000000422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1</xdr:row>
      <xdr:rowOff>95250</xdr:rowOff>
    </xdr:from>
    <xdr:to>
      <xdr:col>15</xdr:col>
      <xdr:colOff>295275</xdr:colOff>
      <xdr:row>42</xdr:row>
      <xdr:rowOff>114300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1"/>
  <sheetViews>
    <sheetView tabSelected="1" workbookViewId="0">
      <pane xSplit="3" topLeftCell="D1" activePane="topRight" state="frozen"/>
      <selection pane="topRight" activeCell="D11" sqref="D11"/>
    </sheetView>
  </sheetViews>
  <sheetFormatPr defaultRowHeight="12.75" x14ac:dyDescent="0.2"/>
  <cols>
    <col min="1" max="1" width="6.85546875" customWidth="1"/>
    <col min="2" max="2" width="6.85546875" style="1" customWidth="1"/>
    <col min="3" max="3" width="68.7109375" customWidth="1"/>
    <col min="4" max="4" width="11.85546875" style="1" customWidth="1"/>
    <col min="5" max="7" width="10.28515625" style="1" customWidth="1"/>
    <col min="8" max="26" width="9.140625" style="1"/>
  </cols>
  <sheetData>
    <row r="1" spans="1:36" x14ac:dyDescent="0.2">
      <c r="C1" s="6" t="s">
        <v>32</v>
      </c>
      <c r="D1" s="4">
        <v>46029</v>
      </c>
      <c r="E1" s="4">
        <f>D1+7</f>
        <v>46036</v>
      </c>
      <c r="F1" s="4">
        <f>E1+7</f>
        <v>46043</v>
      </c>
      <c r="G1" s="4">
        <f>F1+7</f>
        <v>46050</v>
      </c>
      <c r="H1" s="4">
        <f t="shared" ref="H1:L1" si="0">G1+7</f>
        <v>46057</v>
      </c>
      <c r="I1" s="4">
        <f t="shared" si="0"/>
        <v>46064</v>
      </c>
      <c r="J1" s="4">
        <f t="shared" si="0"/>
        <v>46071</v>
      </c>
      <c r="K1" s="4">
        <f t="shared" si="0"/>
        <v>46078</v>
      </c>
      <c r="L1" s="4">
        <f t="shared" si="0"/>
        <v>46085</v>
      </c>
      <c r="M1" s="4">
        <f t="shared" ref="M1" si="1">L1+7</f>
        <v>46092</v>
      </c>
      <c r="N1" s="4">
        <f t="shared" ref="N1" si="2">M1+7</f>
        <v>46099</v>
      </c>
      <c r="O1" s="4">
        <f t="shared" ref="O1" si="3">N1+7</f>
        <v>46106</v>
      </c>
      <c r="P1" s="4">
        <f t="shared" ref="P1" si="4">O1+7</f>
        <v>46113</v>
      </c>
      <c r="Q1" s="4">
        <f t="shared" ref="Q1" si="5">P1+7</f>
        <v>46120</v>
      </c>
      <c r="R1" s="4">
        <f t="shared" ref="R1" si="6">Q1+7</f>
        <v>46127</v>
      </c>
      <c r="S1" s="4">
        <f t="shared" ref="S1" si="7">R1+7</f>
        <v>46134</v>
      </c>
      <c r="T1" s="4">
        <f t="shared" ref="T1" si="8">S1+7</f>
        <v>46141</v>
      </c>
      <c r="U1" s="4">
        <f t="shared" ref="U1" si="9">T1+7</f>
        <v>46148</v>
      </c>
      <c r="V1" s="4">
        <f t="shared" ref="V1" si="10">U1+7</f>
        <v>46155</v>
      </c>
      <c r="W1" s="4">
        <f t="shared" ref="W1" si="11">V1+7</f>
        <v>46162</v>
      </c>
      <c r="X1" s="4">
        <f t="shared" ref="X1" si="12">W1+7</f>
        <v>46169</v>
      </c>
      <c r="Y1" s="4">
        <f t="shared" ref="Y1" si="13">X1+7</f>
        <v>46176</v>
      </c>
      <c r="Z1" s="4">
        <f t="shared" ref="Z1" si="14">Y1+7</f>
        <v>46183</v>
      </c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x14ac:dyDescent="0.2">
      <c r="C2" s="5" t="s">
        <v>0</v>
      </c>
      <c r="D2" s="1">
        <v>0</v>
      </c>
      <c r="E2" s="1">
        <f t="shared" ref="E2:P2" si="15">D2+E4</f>
        <v>1</v>
      </c>
      <c r="F2" s="1">
        <f t="shared" si="15"/>
        <v>4</v>
      </c>
      <c r="G2" s="1">
        <f t="shared" si="15"/>
        <v>4</v>
      </c>
      <c r="H2" s="1">
        <f t="shared" si="15"/>
        <v>4.9999999999999964</v>
      </c>
      <c r="I2" s="1">
        <f t="shared" si="15"/>
        <v>6.9999999999999964</v>
      </c>
      <c r="J2" s="1">
        <f t="shared" si="15"/>
        <v>11.999999999999996</v>
      </c>
      <c r="K2" s="1">
        <f t="shared" si="15"/>
        <v>17.999999999999996</v>
      </c>
      <c r="L2" s="1">
        <f t="shared" si="15"/>
        <v>19.999999999999996</v>
      </c>
      <c r="M2" s="1">
        <f t="shared" si="15"/>
        <v>23.999999999999996</v>
      </c>
      <c r="N2" s="1">
        <f t="shared" si="15"/>
        <v>24.999999999999996</v>
      </c>
      <c r="O2" s="1">
        <f t="shared" si="15"/>
        <v>25.999999999999996</v>
      </c>
      <c r="P2" s="1">
        <f t="shared" si="15"/>
        <v>29.999999999999996</v>
      </c>
    </row>
    <row r="3" spans="1:36" x14ac:dyDescent="0.2">
      <c r="C3" s="5" t="s">
        <v>1</v>
      </c>
      <c r="D3" s="1">
        <f t="shared" ref="D3:P3" si="16">SUM(D8:D70)</f>
        <v>24.999999999999996</v>
      </c>
      <c r="E3" s="1">
        <f t="shared" si="16"/>
        <v>23.999999999999996</v>
      </c>
      <c r="F3" s="1">
        <f t="shared" si="16"/>
        <v>20.999999999999996</v>
      </c>
      <c r="G3" s="1">
        <f t="shared" si="16"/>
        <v>21.999999999999996</v>
      </c>
      <c r="H3" s="1">
        <f t="shared" si="16"/>
        <v>21</v>
      </c>
      <c r="I3" s="1">
        <f t="shared" si="16"/>
        <v>20</v>
      </c>
      <c r="J3" s="1">
        <f t="shared" si="16"/>
        <v>17</v>
      </c>
      <c r="K3" s="1">
        <f t="shared" si="16"/>
        <v>12</v>
      </c>
      <c r="L3" s="1">
        <f t="shared" si="16"/>
        <v>10</v>
      </c>
      <c r="M3" s="1">
        <f t="shared" si="16"/>
        <v>6</v>
      </c>
      <c r="N3" s="1">
        <f t="shared" si="16"/>
        <v>5</v>
      </c>
      <c r="O3" s="1">
        <f t="shared" si="16"/>
        <v>5</v>
      </c>
      <c r="P3" s="1">
        <f t="shared" si="16"/>
        <v>1</v>
      </c>
    </row>
    <row r="4" spans="1:36" x14ac:dyDescent="0.2">
      <c r="C4" s="5" t="s">
        <v>2</v>
      </c>
      <c r="E4" s="1">
        <f t="shared" ref="E4:P4" si="17">D3+E5-E3</f>
        <v>1</v>
      </c>
      <c r="F4" s="1">
        <f t="shared" si="17"/>
        <v>3</v>
      </c>
      <c r="G4" s="1">
        <f t="shared" si="17"/>
        <v>0</v>
      </c>
      <c r="H4" s="1">
        <f t="shared" si="17"/>
        <v>0.99999999999999645</v>
      </c>
      <c r="I4" s="1">
        <f t="shared" si="17"/>
        <v>2</v>
      </c>
      <c r="J4" s="1">
        <f t="shared" si="17"/>
        <v>5</v>
      </c>
      <c r="K4" s="1">
        <f t="shared" si="17"/>
        <v>6</v>
      </c>
      <c r="L4" s="1">
        <f t="shared" si="17"/>
        <v>2</v>
      </c>
      <c r="M4" s="1">
        <f t="shared" si="17"/>
        <v>4</v>
      </c>
      <c r="N4" s="1">
        <f t="shared" si="17"/>
        <v>1</v>
      </c>
      <c r="O4" s="1">
        <f t="shared" si="17"/>
        <v>1</v>
      </c>
      <c r="P4" s="1">
        <f t="shared" si="17"/>
        <v>4</v>
      </c>
    </row>
    <row r="5" spans="1:36" x14ac:dyDescent="0.2">
      <c r="C5" s="5" t="s">
        <v>3</v>
      </c>
      <c r="E5" s="1">
        <f t="shared" ref="E5:P5" si="18">SUMIF(D8:D70,"=",E8:E70)</f>
        <v>0</v>
      </c>
      <c r="F5" s="1">
        <f t="shared" si="18"/>
        <v>0</v>
      </c>
      <c r="G5" s="1">
        <f t="shared" si="18"/>
        <v>1</v>
      </c>
      <c r="H5" s="1">
        <f t="shared" si="18"/>
        <v>0</v>
      </c>
      <c r="I5" s="1">
        <f t="shared" si="18"/>
        <v>1</v>
      </c>
      <c r="J5" s="1">
        <f t="shared" si="18"/>
        <v>2</v>
      </c>
      <c r="K5" s="1">
        <f t="shared" si="18"/>
        <v>1</v>
      </c>
      <c r="L5" s="1">
        <f t="shared" si="18"/>
        <v>0</v>
      </c>
      <c r="M5" s="1">
        <f t="shared" si="18"/>
        <v>0</v>
      </c>
      <c r="N5" s="1">
        <f t="shared" si="18"/>
        <v>0</v>
      </c>
      <c r="O5" s="1">
        <f t="shared" si="18"/>
        <v>1</v>
      </c>
      <c r="P5" s="1">
        <f t="shared" si="18"/>
        <v>0</v>
      </c>
    </row>
    <row r="6" spans="1:36" x14ac:dyDescent="0.2">
      <c r="C6" s="5" t="s">
        <v>4</v>
      </c>
      <c r="D6" s="1">
        <f>IF(ISBLANK(D2),NA(),D2+D3)</f>
        <v>24.999999999999996</v>
      </c>
      <c r="E6" s="1">
        <f t="shared" ref="E6" si="19">IF(ISBLANK(E2),NA(),E2+E3)</f>
        <v>24.999999999999996</v>
      </c>
      <c r="F6" s="1">
        <f t="shared" ref="F6:G6" si="20">IF(ISBLANK(F2),NA(),F2+F3)</f>
        <v>24.999999999999996</v>
      </c>
      <c r="G6" s="1">
        <f t="shared" si="20"/>
        <v>25.999999999999996</v>
      </c>
      <c r="H6" s="1">
        <f t="shared" ref="H6:I6" si="21">IF(ISBLANK(H2),NA(),H2+H3)</f>
        <v>25.999999999999996</v>
      </c>
      <c r="I6" s="1">
        <f t="shared" si="21"/>
        <v>26.999999999999996</v>
      </c>
      <c r="J6" s="1">
        <f t="shared" ref="J6:K6" si="22">IF(ISBLANK(J2),NA(),J2+J3)</f>
        <v>28.999999999999996</v>
      </c>
      <c r="K6" s="1">
        <f t="shared" si="22"/>
        <v>29.999999999999996</v>
      </c>
      <c r="L6" s="1">
        <f t="shared" ref="L6:M6" si="23">IF(ISBLANK(L2),NA(),L2+L3)</f>
        <v>29.999999999999996</v>
      </c>
      <c r="M6" s="1">
        <f t="shared" si="23"/>
        <v>29.999999999999996</v>
      </c>
      <c r="N6" s="1">
        <f t="shared" ref="N6:O6" si="24">IF(ISBLANK(N2),NA(),N2+N3)</f>
        <v>29.999999999999996</v>
      </c>
      <c r="O6" s="1">
        <f t="shared" si="24"/>
        <v>30.999999999999996</v>
      </c>
      <c r="P6" s="1">
        <f t="shared" ref="P6" si="25">IF(ISBLANK(P2),NA(),P2+P3)</f>
        <v>30.999999999999996</v>
      </c>
    </row>
    <row r="7" spans="1:36" ht="12.75" customHeight="1" x14ac:dyDescent="0.2">
      <c r="C7" s="6" t="s">
        <v>5</v>
      </c>
      <c r="D7" s="8"/>
      <c r="E7" s="7">
        <f t="shared" ref="E7:J7" si="26">(($D$3*(COLUMN()-COLUMN($D$3))/($D$3-E3))*7+$D$1)</f>
        <v>46204</v>
      </c>
      <c r="F7" s="7">
        <f t="shared" si="26"/>
        <v>46116.5</v>
      </c>
      <c r="G7" s="7">
        <f t="shared" si="26"/>
        <v>46204</v>
      </c>
      <c r="H7" s="7">
        <f t="shared" si="26"/>
        <v>46204</v>
      </c>
      <c r="I7" s="7">
        <f t="shared" si="26"/>
        <v>46204</v>
      </c>
      <c r="J7" s="7">
        <f t="shared" si="26"/>
        <v>46160.25</v>
      </c>
      <c r="K7" s="7">
        <f t="shared" ref="K7:L7" si="27">(($D$3*(COLUMN()-COLUMN($D$3))/($D$3-K3))*7+$D$1)</f>
        <v>46123.230769230766</v>
      </c>
      <c r="L7" s="7">
        <f t="shared" si="27"/>
        <v>46122.333333333336</v>
      </c>
      <c r="M7" s="7">
        <f t="shared" ref="M7:N7" si="28">(($D$3*(COLUMN()-COLUMN($D$3))/($D$3-M3))*7+$D$1)</f>
        <v>46111.894736842107</v>
      </c>
      <c r="N7" s="7">
        <f t="shared" si="28"/>
        <v>46116.5</v>
      </c>
      <c r="O7" s="7">
        <f t="shared" ref="O7:P7" si="29">(($D$3*(COLUMN()-COLUMN($D$3))/($D$3-O3))*7+$D$1)</f>
        <v>46125.25</v>
      </c>
      <c r="P7" s="7">
        <f t="shared" si="29"/>
        <v>46116.5</v>
      </c>
      <c r="Q7" s="3"/>
      <c r="R7" s="3"/>
      <c r="S7" s="3"/>
      <c r="T7" s="3"/>
      <c r="U7" s="3"/>
      <c r="V7" s="3"/>
      <c r="W7" s="3"/>
      <c r="X7" s="3"/>
      <c r="Y7" s="3"/>
    </row>
    <row r="8" spans="1:36" x14ac:dyDescent="0.2">
      <c r="C8" s="2"/>
      <c r="K8" s="8"/>
      <c r="L8" s="8"/>
      <c r="M8" s="8"/>
    </row>
    <row r="9" spans="1:36" x14ac:dyDescent="0.2">
      <c r="C9" s="2"/>
      <c r="K9" s="8"/>
      <c r="L9" s="8"/>
      <c r="M9" s="8"/>
    </row>
    <row r="10" spans="1:36" x14ac:dyDescent="0.2">
      <c r="A10" s="12" t="s">
        <v>31</v>
      </c>
      <c r="B10" s="12" t="s">
        <v>30</v>
      </c>
      <c r="C10" s="28" t="s">
        <v>33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36" ht="15" x14ac:dyDescent="0.25">
      <c r="A11" s="14">
        <v>1211</v>
      </c>
      <c r="B11" s="15">
        <v>33</v>
      </c>
      <c r="C11" s="13" t="s">
        <v>9</v>
      </c>
      <c r="D11" s="1" t="s">
        <v>21</v>
      </c>
      <c r="I11" s="1">
        <v>1</v>
      </c>
      <c r="J11" s="1">
        <v>0</v>
      </c>
    </row>
    <row r="12" spans="1:36" ht="15" x14ac:dyDescent="0.25">
      <c r="A12" s="14">
        <v>1221</v>
      </c>
      <c r="B12" s="15">
        <v>66</v>
      </c>
      <c r="C12" s="13" t="s">
        <v>12</v>
      </c>
      <c r="G12" s="1">
        <v>1</v>
      </c>
      <c r="H12" s="1">
        <v>0</v>
      </c>
      <c r="I12" s="1">
        <v>0</v>
      </c>
    </row>
    <row r="13" spans="1:36" ht="15" x14ac:dyDescent="0.25">
      <c r="A13" s="14">
        <v>1090</v>
      </c>
      <c r="B13" s="15">
        <v>100</v>
      </c>
      <c r="C13" s="13" t="s">
        <v>6</v>
      </c>
      <c r="D13" s="1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0</v>
      </c>
    </row>
    <row r="14" spans="1:36" ht="15" x14ac:dyDescent="0.25">
      <c r="A14" s="14">
        <v>1091</v>
      </c>
      <c r="B14" s="15">
        <v>200</v>
      </c>
      <c r="C14" s="29" t="s">
        <v>34</v>
      </c>
      <c r="D14" s="1">
        <v>1</v>
      </c>
      <c r="E14" s="1">
        <v>1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36" ht="15" x14ac:dyDescent="0.25">
      <c r="A15" s="14">
        <v>1152</v>
      </c>
      <c r="B15" s="15">
        <v>300</v>
      </c>
      <c r="C15" s="13" t="s">
        <v>8</v>
      </c>
      <c r="D15" s="1">
        <v>1</v>
      </c>
      <c r="E15" s="1">
        <v>1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36" ht="15" x14ac:dyDescent="0.25">
      <c r="A16" s="14">
        <v>1092</v>
      </c>
      <c r="B16" s="15">
        <v>400</v>
      </c>
      <c r="C16" s="13" t="s">
        <v>7</v>
      </c>
      <c r="D16" s="1">
        <v>1</v>
      </c>
      <c r="E16" s="1">
        <v>1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</row>
    <row r="17" spans="1:16" ht="15" x14ac:dyDescent="0.25">
      <c r="A17" s="14">
        <v>1098</v>
      </c>
      <c r="B17" s="15">
        <v>500</v>
      </c>
      <c r="C17" s="29" t="s">
        <v>35</v>
      </c>
      <c r="D17" s="1">
        <v>1</v>
      </c>
      <c r="E17" s="1">
        <v>1</v>
      </c>
      <c r="F17" s="1">
        <v>1</v>
      </c>
      <c r="G17" s="1">
        <v>1</v>
      </c>
      <c r="H17" s="1">
        <v>1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</row>
    <row r="18" spans="1:16" ht="15" x14ac:dyDescent="0.25">
      <c r="A18" s="14">
        <v>1202</v>
      </c>
      <c r="B18" s="15">
        <v>575</v>
      </c>
      <c r="C18" s="13" t="s">
        <v>14</v>
      </c>
      <c r="D18" s="1">
        <v>1</v>
      </c>
      <c r="E18" s="1">
        <v>1</v>
      </c>
      <c r="F18" s="1">
        <v>1</v>
      </c>
      <c r="G18" s="1">
        <v>1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</row>
    <row r="19" spans="1:16" ht="15" x14ac:dyDescent="0.25">
      <c r="A19" s="14">
        <v>1230</v>
      </c>
      <c r="B19" s="15">
        <v>650</v>
      </c>
      <c r="C19" s="29" t="s">
        <v>36</v>
      </c>
      <c r="D19" s="1">
        <v>0.999999999999999</v>
      </c>
      <c r="E19" s="1">
        <v>0.999999999999999</v>
      </c>
      <c r="F19" s="1">
        <v>0.999999999999999</v>
      </c>
      <c r="G19" s="1">
        <v>0.999999999999999</v>
      </c>
      <c r="H19" s="1">
        <v>1</v>
      </c>
      <c r="I19" s="1">
        <v>1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</row>
    <row r="20" spans="1:16" ht="15" x14ac:dyDescent="0.25">
      <c r="A20" s="14">
        <v>674</v>
      </c>
      <c r="B20" s="15">
        <v>700</v>
      </c>
      <c r="C20" s="13" t="s">
        <v>13</v>
      </c>
      <c r="D20" s="1">
        <v>1</v>
      </c>
      <c r="E20" s="1">
        <v>1</v>
      </c>
      <c r="F20" s="1">
        <v>1</v>
      </c>
      <c r="G20" s="1">
        <v>1</v>
      </c>
      <c r="H20" s="1">
        <v>1</v>
      </c>
      <c r="I20" s="1">
        <v>1</v>
      </c>
      <c r="J20" s="1">
        <v>1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</row>
    <row r="21" spans="1:16" ht="15" x14ac:dyDescent="0.25">
      <c r="A21" s="14">
        <v>1153</v>
      </c>
      <c r="B21" s="15">
        <v>800</v>
      </c>
      <c r="C21" s="13" t="s">
        <v>16</v>
      </c>
      <c r="D21" s="1">
        <v>1</v>
      </c>
      <c r="E21" s="1">
        <v>1</v>
      </c>
      <c r="F21" s="1">
        <v>1</v>
      </c>
      <c r="G21" s="1">
        <v>1</v>
      </c>
      <c r="H21" s="1">
        <v>1</v>
      </c>
      <c r="I21" s="1">
        <v>1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</row>
    <row r="22" spans="1:16" ht="15" x14ac:dyDescent="0.25">
      <c r="A22" s="14">
        <v>1208</v>
      </c>
      <c r="B22" s="15">
        <v>900</v>
      </c>
      <c r="C22" s="18" t="s">
        <v>20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</row>
    <row r="23" spans="1:16" ht="15" x14ac:dyDescent="0.25">
      <c r="A23" s="14">
        <v>1234</v>
      </c>
      <c r="B23" s="15">
        <v>1000</v>
      </c>
      <c r="C23" s="13" t="s">
        <v>19</v>
      </c>
      <c r="D23" s="1">
        <v>0.999999999999999</v>
      </c>
      <c r="E23" s="1">
        <v>0.999999999999999</v>
      </c>
      <c r="F23" s="1">
        <v>0.999999999999999</v>
      </c>
      <c r="G23" s="1">
        <v>0.999999999999999</v>
      </c>
      <c r="H23" s="1">
        <v>0.999999999999999</v>
      </c>
      <c r="I23" s="1">
        <v>1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</row>
    <row r="24" spans="1:16" ht="15" x14ac:dyDescent="0.25">
      <c r="A24" s="16">
        <v>1240</v>
      </c>
      <c r="B24" s="17">
        <v>1000</v>
      </c>
      <c r="C24" s="30" t="s">
        <v>37</v>
      </c>
      <c r="D24" s="8" t="s">
        <v>21</v>
      </c>
      <c r="E24" s="3"/>
      <c r="F24" s="3"/>
      <c r="G24" s="3"/>
      <c r="H24" s="3"/>
      <c r="I24" s="3"/>
      <c r="J24" s="1">
        <v>1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</row>
    <row r="25" spans="1:16" ht="15" x14ac:dyDescent="0.25">
      <c r="A25" s="14">
        <v>1235</v>
      </c>
      <c r="B25" s="15">
        <v>1100</v>
      </c>
      <c r="C25" s="29" t="s">
        <v>38</v>
      </c>
      <c r="D25" s="1">
        <v>0.999999999999999</v>
      </c>
      <c r="E25" s="1">
        <v>0.999999999999999</v>
      </c>
      <c r="F25" s="1">
        <v>0.999999999999999</v>
      </c>
      <c r="G25" s="1">
        <v>0.999999999999999</v>
      </c>
      <c r="H25" s="1">
        <v>0.999999999999999</v>
      </c>
      <c r="I25" s="1">
        <v>1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</row>
    <row r="26" spans="1:16" ht="15" x14ac:dyDescent="0.25">
      <c r="A26" s="14">
        <v>1207</v>
      </c>
      <c r="B26" s="15">
        <v>1200</v>
      </c>
      <c r="C26" s="13" t="s">
        <v>15</v>
      </c>
      <c r="D26" s="1">
        <v>1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1">
        <v>1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</row>
    <row r="27" spans="1:16" ht="15" x14ac:dyDescent="0.25">
      <c r="A27" s="14">
        <v>1210</v>
      </c>
      <c r="B27" s="15">
        <v>1300</v>
      </c>
      <c r="C27" s="29" t="s">
        <v>39</v>
      </c>
      <c r="D27" s="1">
        <v>1</v>
      </c>
      <c r="E27" s="1">
        <v>1</v>
      </c>
      <c r="F27" s="1">
        <v>1</v>
      </c>
      <c r="G27" s="1">
        <v>1</v>
      </c>
      <c r="H27" s="1">
        <v>1</v>
      </c>
      <c r="I27" s="1">
        <v>1</v>
      </c>
      <c r="J27" s="1">
        <v>1</v>
      </c>
      <c r="K27" s="1">
        <v>1</v>
      </c>
      <c r="L27" s="1">
        <v>1</v>
      </c>
      <c r="M27" s="1">
        <v>0</v>
      </c>
      <c r="N27" s="1">
        <v>0</v>
      </c>
      <c r="O27" s="1">
        <v>0</v>
      </c>
      <c r="P27" s="1">
        <v>0</v>
      </c>
    </row>
    <row r="28" spans="1:16" ht="15" x14ac:dyDescent="0.25">
      <c r="A28" s="14">
        <v>1209</v>
      </c>
      <c r="B28" s="15">
        <v>1400</v>
      </c>
      <c r="C28" s="13" t="s">
        <v>17</v>
      </c>
      <c r="D28" s="1">
        <v>1</v>
      </c>
      <c r="E28" s="1">
        <v>1</v>
      </c>
      <c r="F28" s="1">
        <v>1</v>
      </c>
      <c r="G28" s="1">
        <v>1</v>
      </c>
      <c r="H28" s="1">
        <v>1</v>
      </c>
      <c r="I28" s="1">
        <v>1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</row>
    <row r="29" spans="1:16" ht="15" x14ac:dyDescent="0.25">
      <c r="A29" s="20">
        <v>1255</v>
      </c>
      <c r="B29" s="21">
        <v>1450</v>
      </c>
      <c r="C29" s="19" t="s">
        <v>23</v>
      </c>
      <c r="D29" s="19"/>
      <c r="E29" s="21"/>
      <c r="J29" s="1">
        <v>1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</row>
    <row r="30" spans="1:16" ht="15" x14ac:dyDescent="0.25">
      <c r="A30" s="14">
        <v>1205</v>
      </c>
      <c r="B30" s="15">
        <v>1500</v>
      </c>
      <c r="C30" s="13" t="s">
        <v>10</v>
      </c>
      <c r="D30" s="1">
        <v>1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</row>
    <row r="31" spans="1:16" ht="15" x14ac:dyDescent="0.25">
      <c r="A31" s="20">
        <v>1241</v>
      </c>
      <c r="B31" s="21">
        <v>1550</v>
      </c>
      <c r="C31" s="19" t="s">
        <v>22</v>
      </c>
      <c r="D31" s="19"/>
      <c r="E31" s="21"/>
      <c r="K31" s="1">
        <v>1</v>
      </c>
      <c r="L31" s="1">
        <v>1</v>
      </c>
      <c r="M31" s="1">
        <v>0</v>
      </c>
      <c r="N31" s="1">
        <v>0</v>
      </c>
      <c r="O31" s="1">
        <v>0</v>
      </c>
      <c r="P31" s="1">
        <v>0</v>
      </c>
    </row>
    <row r="32" spans="1:16" ht="15" x14ac:dyDescent="0.25">
      <c r="A32" s="14">
        <v>478</v>
      </c>
      <c r="B32" s="15">
        <v>1600</v>
      </c>
      <c r="C32" s="13" t="s">
        <v>11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1</v>
      </c>
      <c r="K32" s="1">
        <v>1</v>
      </c>
      <c r="L32" s="1">
        <v>1</v>
      </c>
      <c r="M32" s="1">
        <v>1</v>
      </c>
      <c r="N32" s="1">
        <v>1</v>
      </c>
      <c r="O32" s="1">
        <v>1</v>
      </c>
      <c r="P32" s="1">
        <v>0</v>
      </c>
    </row>
    <row r="33" spans="1:16" ht="15" x14ac:dyDescent="0.25">
      <c r="A33" s="14">
        <v>1204</v>
      </c>
      <c r="B33" s="15">
        <v>1700</v>
      </c>
      <c r="C33" s="29" t="s">
        <v>40</v>
      </c>
      <c r="D33" s="1">
        <v>1</v>
      </c>
      <c r="E33" s="1">
        <v>1</v>
      </c>
      <c r="F33" s="1">
        <v>1</v>
      </c>
      <c r="G33" s="1">
        <v>1</v>
      </c>
      <c r="H33" s="1">
        <v>1</v>
      </c>
      <c r="I33" s="1">
        <v>1</v>
      </c>
      <c r="J33" s="1">
        <v>1</v>
      </c>
      <c r="K33" s="1">
        <v>1</v>
      </c>
      <c r="L33" s="1">
        <v>1</v>
      </c>
      <c r="M33" s="1">
        <v>0</v>
      </c>
      <c r="N33" s="1">
        <v>0</v>
      </c>
      <c r="O33" s="1">
        <v>0</v>
      </c>
      <c r="P33" s="1">
        <v>0</v>
      </c>
    </row>
    <row r="34" spans="1:16" ht="15" x14ac:dyDescent="0.25">
      <c r="A34" s="14">
        <v>1212</v>
      </c>
      <c r="B34" s="15">
        <v>1800</v>
      </c>
      <c r="C34" s="13" t="s">
        <v>18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1</v>
      </c>
      <c r="J34" s="1">
        <v>1</v>
      </c>
      <c r="K34" s="1">
        <v>1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</row>
    <row r="35" spans="1:16" ht="15" x14ac:dyDescent="0.25">
      <c r="A35" s="23">
        <v>480</v>
      </c>
      <c r="B35" s="24">
        <v>1875</v>
      </c>
      <c r="C35" s="22" t="s">
        <v>24</v>
      </c>
      <c r="D35" s="1">
        <v>1</v>
      </c>
      <c r="E35" s="1">
        <v>1</v>
      </c>
      <c r="F35" s="1">
        <v>1</v>
      </c>
      <c r="G35" s="1">
        <v>1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1</v>
      </c>
      <c r="O35" s="1">
        <v>1</v>
      </c>
      <c r="P35" s="1">
        <v>0</v>
      </c>
    </row>
    <row r="36" spans="1:16" ht="15" x14ac:dyDescent="0.25">
      <c r="A36" s="23">
        <v>613</v>
      </c>
      <c r="B36" s="24">
        <v>1900</v>
      </c>
      <c r="C36" s="31" t="s">
        <v>41</v>
      </c>
      <c r="D36" s="1">
        <v>1</v>
      </c>
      <c r="E36" s="1">
        <v>1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1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</row>
    <row r="37" spans="1:16" ht="15" x14ac:dyDescent="0.25">
      <c r="A37" s="23">
        <v>606</v>
      </c>
      <c r="B37" s="24">
        <v>1925</v>
      </c>
      <c r="C37" s="22" t="s">
        <v>25</v>
      </c>
      <c r="D37" s="1">
        <v>1</v>
      </c>
      <c r="E37" s="1">
        <v>1</v>
      </c>
      <c r="F37" s="1">
        <v>1</v>
      </c>
      <c r="G37" s="1">
        <v>1</v>
      </c>
      <c r="H37" s="1">
        <v>1</v>
      </c>
      <c r="I37" s="1">
        <v>1</v>
      </c>
      <c r="J37" s="1">
        <v>1</v>
      </c>
      <c r="K37" s="1">
        <v>1</v>
      </c>
      <c r="L37" s="1">
        <v>1</v>
      </c>
      <c r="M37" s="1">
        <v>1</v>
      </c>
      <c r="N37" s="1">
        <v>1</v>
      </c>
      <c r="O37" s="1">
        <v>1</v>
      </c>
      <c r="P37" s="1">
        <v>1</v>
      </c>
    </row>
    <row r="38" spans="1:16" ht="15" x14ac:dyDescent="0.25">
      <c r="A38" s="23">
        <v>718</v>
      </c>
      <c r="B38" s="24">
        <v>1950</v>
      </c>
      <c r="C38" s="22" t="s">
        <v>26</v>
      </c>
      <c r="D38" s="1">
        <v>1</v>
      </c>
      <c r="E38" s="1">
        <v>1</v>
      </c>
      <c r="F38" s="1">
        <v>1</v>
      </c>
      <c r="G38" s="1">
        <v>1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M38" s="1">
        <v>1</v>
      </c>
      <c r="N38" s="1">
        <v>0</v>
      </c>
      <c r="O38" s="1">
        <v>0</v>
      </c>
      <c r="P38" s="1">
        <v>0</v>
      </c>
    </row>
    <row r="39" spans="1:16" ht="15" x14ac:dyDescent="0.25">
      <c r="A39" s="23">
        <v>1256</v>
      </c>
      <c r="B39" s="24">
        <v>1975</v>
      </c>
      <c r="C39" s="22" t="s">
        <v>27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1</v>
      </c>
      <c r="L39" s="1">
        <v>1</v>
      </c>
      <c r="M39" s="1">
        <v>1</v>
      </c>
      <c r="N39" s="1">
        <v>1</v>
      </c>
      <c r="O39" s="1">
        <v>0</v>
      </c>
      <c r="P39" s="1">
        <v>0</v>
      </c>
    </row>
    <row r="40" spans="1:16" ht="15" x14ac:dyDescent="0.25">
      <c r="A40" s="23">
        <v>1259</v>
      </c>
      <c r="B40" s="24">
        <v>2050</v>
      </c>
      <c r="C40" s="22" t="s">
        <v>28</v>
      </c>
      <c r="D40" s="1">
        <v>1</v>
      </c>
      <c r="E40" s="1">
        <v>1</v>
      </c>
      <c r="F40" s="1">
        <v>1</v>
      </c>
      <c r="G40" s="1">
        <v>1</v>
      </c>
      <c r="H40" s="1">
        <v>1</v>
      </c>
      <c r="I40" s="1">
        <v>1</v>
      </c>
      <c r="J40" s="1">
        <v>1</v>
      </c>
      <c r="K40" s="1">
        <v>1</v>
      </c>
      <c r="L40" s="1">
        <v>1</v>
      </c>
      <c r="M40" s="1">
        <v>1</v>
      </c>
      <c r="N40" s="1">
        <v>1</v>
      </c>
      <c r="O40" s="1">
        <v>1</v>
      </c>
      <c r="P40" s="1">
        <v>0</v>
      </c>
    </row>
    <row r="41" spans="1:16" ht="15" x14ac:dyDescent="0.25">
      <c r="A41" s="26">
        <v>1347</v>
      </c>
      <c r="B41" s="27">
        <v>2060</v>
      </c>
      <c r="C41" s="25" t="s">
        <v>29</v>
      </c>
      <c r="O41" s="1">
        <v>1</v>
      </c>
      <c r="P41" s="1">
        <v>0</v>
      </c>
    </row>
    <row r="71" spans="2:26" s="9" customFormat="1" x14ac:dyDescent="0.2">
      <c r="B71" s="11"/>
      <c r="C71" s="10" t="s">
        <v>42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</sheetData>
  <sortState xmlns:xlrd2="http://schemas.microsoft.com/office/spreadsheetml/2017/richdata2" ref="A11:P41">
    <sortCondition ref="B11:B41"/>
  </sortState>
  <conditionalFormatting sqref="E7:P7">
    <cfRule type="expression" dxfId="0" priority="1" stopIfTrue="1">
      <formula>E7&lt;$D$1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45" sqref="G45"/>
    </sheetView>
  </sheetViews>
  <sheetFormatPr defaultRowHeight="12.75" x14ac:dyDescent="0.2"/>
  <sheetData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DFA237A546E42B658F46E8F0EC56D" ma:contentTypeVersion="1" ma:contentTypeDescription="Create a new document." ma:contentTypeScope="" ma:versionID="cef2e4a1dff45456f26aba648ef0d1a1">
  <xsd:schema xmlns:xsd="http://www.w3.org/2001/XMLSchema" xmlns:xs="http://www.w3.org/2001/XMLSchema" xmlns:p="http://schemas.microsoft.com/office/2006/metadata/properties" xmlns:ns2="c5092df7-95b5-4203-82d1-870079e00837" targetNamespace="http://schemas.microsoft.com/office/2006/metadata/properties" ma:root="true" ma:fieldsID="1d3c0ffa05782a137be4c758d0d0d859" ns2:_="">
    <xsd:import namespace="c5092df7-95b5-4203-82d1-870079e0083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92df7-95b5-4203-82d1-870079e0083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versions xmlns="http://schemas.microsoft.com/SolverFoundationForExcel/Version">
  <addinversion>3.1</addinversion>
</versions>
</file>

<file path=customXml/item5.xml>��< ? x m l   v e r s i o n = " 1 . 0 "   e n c o d i n g = " u t f - 1 6 " ? > < M o d e l   x m l n s = " h t t p : / / s c h e m a s . m i c r o s o f t . c o m / S o l v e r F o u n d a t i o n / "   x m l n s : x s d = " h t t p : / / w w w . w 3 . o r g / 2 0 0 1 / X M L S c h e m a "   x m l n s : x s i = " h t t p : / / w w w . w 3 . o r g / 2 0 0 1 / X M L S c h e m a - i n s t a n c e " >  
     < M o d e l T e x t > / /   M o d e l :   T h i s   i s   t h e   m a i n   m o d e l i n g   a r e a  
 M o d e l [  
  
     / /   P a r a m e t e r s :   T h i s   i s   w h e r e   y o u   d e f i n e   t h e   d a t a   t h a t   p l u g s   i n t o   t h e    
     / /   m o d e l .   P a r a m e t e r s   c a n   b e   d e c l a r e d   a s   S e t s   t h a t   a r e   l a t e r   u s e d   a s    
     / /   i n d i c e s   ( i n   o t h e r   P a r a m e t e r s   o r   D e c i s i o n s ) ,   o r   a s   s i n g l e d - v a l u e d    
     / /   c o n s t a n t s   o f   t y p e   R e a l s ,   I n t e g e r s ,   o r   B o o l e a n s .   W h e n   P a r a m e t e r s    
     / /   a r e   d e c l a r e d   a s   S e t s ,   t h e   e l e m e n t s   o f   t h e   s e t s   w i l l   c o m e   f r o m   t h e    
     / /   s p r e a d s h e e t   v i a   t h e   d a t a   b i n d i n g   f u n c t i o n a l i t y .   W h e n   P a r a m e t e r s    
     / /   a r e   d e c l a r e d   a s   c o n s t a n t s ,   t h e i r   v a l u e s   c a n   b e   i n i t i a l i z e d   e i t h e r   i n    
     / /   p l a c e   u s i n g   =   o r   f r o m   d a t a   b i n d i n g   f u n c t i o n a l i t y .  
     P a r a m e t e r s [  
  
     ] ,  
  
     / /   D e c i s i o n s :   T h e s e   a r e   t h e    o u t p u t s    o f   t h e   s o l v e r .   T h e y   a r e   t h e    
     / /   r e s u l t s   o f   t h e   m o d e l   b e i n g   s o l v e d .   S u p p o r t e d   t y p e s   f o r   D e c i s i o n s    
     / /   c a n   b e   R e a l s ,   I n t e g e r s ,   o r   B o o l e a n s .   D e c i s i o n s   a r e   m a n d a t o r y .  
     D e c i s i o n s [  
  
     ] ,  
  
     / /   C o n s t r a i n t s :   T h i s   i s   w h e r e   y o u   c a n   a d d   b u s i n e s s   c o n s t r a i n t s   t o    
     / /   t h e   m o d e l .   T h e s e   a r e   r e s t r i c t i o n s   p l a c e d   o n   D e c i s i o n s .  
     C o n s t r a i n t s [  
  
     ] ,  
    
     / /   G o a l s :   T h i s   i s   w h e r e   y o u   d e f i n e   t h e   b u s i n e s s   g o a l   o r   g o a l s   y o u  
     / /   a r e   t r y i n g   t o   a c c o m p l i s h .   T h e s e   a r e   u s e d   t o   s p e c i f y   a   q u a n t i t y   t h a t    
     / /   s h o u l d   b e   m a x i m i z e d   o r   m i n i m i z e d   ( M i n i m i z e [ ]   o r   M a x i m i z e   [ ] )  
     G o a l s [  
  
     ]  
  
 ] < / M o d e l T e x t >  
     < D a t a B i n d i n g s >  
         < B i n d i n g S o u r c e I n f o >  
             < N a m e > E x c e l A d d I n < / N a m e >  
             < C o n n e c t i o n / >  
             < P a r a m e t e r B i n d i n g s / >  
             < D e c i s i o n B i n d i n g s / >  
         < / B i n d i n g S o u r c e I n f o >  
     < / D a t a B i n d i n g s >  
     < D i r e c t i v e s / >  
     < O p t i o n s >  
         < P r o p e r t y I n f o >  
             < N a m e > A l l o w M o d e l T e x t E d i t i n g < / N a m e >  
             < V a l u e   x s i : t y p e = " x s d : b o o l e a n " > f a l s e < / V a l u e >  
         < / P r o p e r t y I n f o >  
         < P r o p e r t y I n f o >  
             < N a m e > E d i t o r V i s i b l e < / N a m e >  
             < V a l u e   x s i : t y p e = " x s d : b o o l e a n " > f a l s e < / V a l u e >  
         < / P r o p e r t y I n f o >  
         < P r o p e r t y I n f o >  
             < N a m e > C l e a r L o g O n S o l v i n g < / N a m e >  
             < V a l u e   x s i : t y p e = " x s d : b o o l e a n " > f a l s e < / V a l u e >  
         < / P r o p e r t y I n f o >  
         < P r o p e r t y I n f o >  
             < N a m e > S a m p l i n g C o u n t < / N a m e >  
             < V a l u e   x s i : t y p e = " x s d : i n t " > 0 < / V a l u e >  
         < / P r o p e r t y I n f o >  
         < P r o p e r t y I n f o >  
             < N a m e > R a n d o m S e e d < / N a m e >  
             < V a l u e   x s i : t y p e = " x s d : i n t " > 0 < / V a l u e >  
         < / P r o p e r t y I n f o >  
         < P r o p e r t y I n f o >  
             < N a m e > S a m p l i n g M e t h o d < / N a m e >  
             < V a l u e   x s i : t y p e = " x s d : i n t " > 0 < / V a l u e >  
         < / P r o p e r t y I n f o >  
         < P r o p e r t y I n f o >  
             < N a m e > R e p o r t O p t i o n s < / N a m e >  
             < V a l u e   x s i : t y p e = " x s d : i n t " > 5 < / V a l u e >  
         < / P r o p e r t y I n f o >  
     < / O p t i o n s >  
 < / M o d e l > 
</file>

<file path=customXml/itemProps1.xml><?xml version="1.0" encoding="utf-8"?>
<ds:datastoreItem xmlns:ds="http://schemas.openxmlformats.org/officeDocument/2006/customXml" ds:itemID="{2E6DF9A3-F3FB-407E-BB96-89F3A7CBA38E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5092df7-95b5-4203-82d1-870079e00837"/>
  </ds:schemaRefs>
</ds:datastoreItem>
</file>

<file path=customXml/itemProps2.xml><?xml version="1.0" encoding="utf-8"?>
<ds:datastoreItem xmlns:ds="http://schemas.openxmlformats.org/officeDocument/2006/customXml" ds:itemID="{1F579AD3-8636-4CD7-BCF3-99205BE58E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FE7E55-F502-49E9-9711-A01D7D179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092df7-95b5-4203-82d1-870079e008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0C169B2-FBD4-4AA1-A161-E726CB8FAB4C}">
  <ds:schemaRefs>
    <ds:schemaRef ds:uri="http://schemas.microsoft.com/SolverFoundationForExcel/Version"/>
  </ds:schemaRefs>
</ds:datastoreItem>
</file>

<file path=customXml/itemProps5.xml><?xml version="1.0" encoding="utf-8"?>
<ds:datastoreItem xmlns:ds="http://schemas.openxmlformats.org/officeDocument/2006/customXml" ds:itemID="{532012BB-8F93-4AF7-AA16-2C120FB472D9}">
  <ds:schemaRefs>
    <ds:schemaRef ds:uri="http://schemas.microsoft.com/SolverFoundation/"/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 Backlog</vt:lpstr>
      <vt:lpstr>Cumulative Flow 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Hanlon</dc:creator>
  <cp:lastModifiedBy>William Hanlon</cp:lastModifiedBy>
  <cp:lastPrinted>2015-03-18T17:59:20Z</cp:lastPrinted>
  <dcterms:created xsi:type="dcterms:W3CDTF">2006-08-18T17:10:18Z</dcterms:created>
  <dcterms:modified xsi:type="dcterms:W3CDTF">2026-01-05T02:40:21Z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0x010100C28DFA237A546E42B658F46E8F0EC56D</vt:lpwstr>
  </property>
</Properties>
</file>